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440" windowWidth="19320" windowHeight="5910" activeTab="0"/>
  </bookViews>
  <sheets>
    <sheet name="問題作成＋答え印刷" sheetId="1" r:id="rId1"/>
    <sheet name="問題" sheetId="2" r:id="rId2"/>
    <sheet name="文章題データ" sheetId="3" r:id="rId3"/>
  </sheets>
  <definedNames>
    <definedName name="_xlnm.Print_Area" localSheetId="1">'問題'!$A$2:$R$22</definedName>
    <definedName name="_xlnm.Print_Area" localSheetId="0">'問題作成＋答え印刷'!$A$2:$R$22</definedName>
  </definedNames>
  <calcPr fullCalcOnLoad="1"/>
</workbook>
</file>

<file path=xl/sharedStrings.xml><?xml version="1.0" encoding="utf-8"?>
<sst xmlns="http://schemas.openxmlformats.org/spreadsheetml/2006/main" count="55" uniqueCount="34">
  <si>
    <t>　</t>
  </si>
  <si>
    <t>①</t>
  </si>
  <si>
    <t>②</t>
  </si>
  <si>
    <t>③</t>
  </si>
  <si>
    <t>（　　　）年　名前（　　　　　　　）</t>
  </si>
  <si>
    <t>④</t>
  </si>
  <si>
    <t>×</t>
  </si>
  <si>
    <t>+</t>
  </si>
  <si>
    <t>ー</t>
  </si>
  <si>
    <t>÷</t>
  </si>
  <si>
    <t>計算練習</t>
  </si>
  <si>
    <t>①</t>
  </si>
  <si>
    <t>+</t>
  </si>
  <si>
    <t>×</t>
  </si>
  <si>
    <t>-</t>
  </si>
  <si>
    <t>÷</t>
  </si>
  <si>
    <t>④</t>
  </si>
  <si>
    <t>＜②の問題は変更しないように＞</t>
  </si>
  <si>
    <t>②は　①の数字を使ってひきざんの問題にします。</t>
  </si>
  <si>
    <t>　</t>
  </si>
  <si>
    <t>　</t>
  </si>
  <si>
    <t>①</t>
  </si>
  <si>
    <t>②</t>
  </si>
  <si>
    <t>＜１＞　計算をしましょう。</t>
  </si>
  <si>
    <t>＜２＞</t>
  </si>
  <si>
    <t>１ｍの重さが1.5kgの鉄のぼうがあります。この鉄のぼう0.6ｍの重さは何kｇですか。</t>
  </si>
  <si>
    <t>長さ1.5mの鉄のぼうの重さをはかると、2.1kgありました。この鉄のぼう１ｍの重さは何kgですか。</t>
  </si>
  <si>
    <t>式　2.1÷1.5=1.4　答え　1.4kg</t>
  </si>
  <si>
    <t>式　1.5×0.6＝0.9　答え　0.9kg</t>
  </si>
  <si>
    <t>0.2gのかごにみかんを入れてはかると1.4kgありました。みかんの重さは何kgですか。</t>
  </si>
  <si>
    <t>式　1.4-1.2＝0.2　　答え　1.2kg</t>
  </si>
  <si>
    <t>0.9kgのかばんに　0.3kgの本を入れると　重さは何kgになりますか。</t>
  </si>
  <si>
    <t>式　0.9+0.3＝1.2　　答え　1.2kg</t>
  </si>
  <si>
    <t>＜２＞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</si>
</sst>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4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color indexed="60"/>
      <name val="游ゴシック"/>
      <family val="3"/>
    </font>
    <font>
      <sz val="11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u val="single"/>
      <sz val="11"/>
      <color indexed="3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游ゴシック"/>
      <family val="3"/>
    </font>
    <font>
      <sz val="11"/>
      <color indexed="17"/>
      <name val="游ゴシック"/>
      <family val="3"/>
    </font>
    <font>
      <sz val="14"/>
      <color indexed="8"/>
      <name val="游ゴシック"/>
      <family val="3"/>
    </font>
    <font>
      <sz val="24"/>
      <color indexed="8"/>
      <name val="游ゴシック"/>
      <family val="3"/>
    </font>
    <font>
      <sz val="24"/>
      <color indexed="10"/>
      <name val="游ゴシック"/>
      <family val="3"/>
    </font>
    <font>
      <sz val="20"/>
      <color indexed="8"/>
      <name val="游ゴシック"/>
      <family val="3"/>
    </font>
    <font>
      <sz val="16"/>
      <color indexed="8"/>
      <name val="游ゴシック"/>
      <family val="3"/>
    </font>
    <font>
      <sz val="18"/>
      <color indexed="8"/>
      <name val="游ゴシック"/>
      <family val="3"/>
    </font>
    <font>
      <sz val="26"/>
      <color indexed="8"/>
      <name val="游ゴシック"/>
      <family val="3"/>
    </font>
    <font>
      <sz val="20"/>
      <color indexed="55"/>
      <name val="游ゴシック"/>
      <family val="3"/>
    </font>
    <font>
      <sz val="36"/>
      <color indexed="8"/>
      <name val="游ゴシック"/>
      <family val="3"/>
    </font>
    <font>
      <b/>
      <sz val="20"/>
      <color indexed="8"/>
      <name val="游ゴシック"/>
      <family val="3"/>
    </font>
    <font>
      <b/>
      <sz val="28"/>
      <color indexed="8"/>
      <name val="游ゴシック"/>
      <family val="3"/>
    </font>
    <font>
      <sz val="20"/>
      <name val="游ゴシック"/>
      <family val="3"/>
    </font>
    <font>
      <sz val="24"/>
      <color indexed="55"/>
      <name val="游ゴシック"/>
      <family val="3"/>
    </font>
    <font>
      <sz val="11"/>
      <color indexed="55"/>
      <name val="游ゴシック"/>
      <family val="3"/>
    </font>
    <font>
      <sz val="16"/>
      <color indexed="10"/>
      <name val="游ゴシック"/>
      <family val="3"/>
    </font>
    <font>
      <b/>
      <sz val="20"/>
      <color indexed="55"/>
      <name val="游ゴシック"/>
      <family val="3"/>
    </font>
    <font>
      <b/>
      <sz val="28"/>
      <color indexed="55"/>
      <name val="游ゴシック"/>
      <family val="3"/>
    </font>
    <font>
      <sz val="36"/>
      <color indexed="55"/>
      <name val="游ゴシック"/>
      <family val="3"/>
    </font>
    <font>
      <sz val="24"/>
      <color indexed="13"/>
      <name val="游ゴシック"/>
      <family val="3"/>
    </font>
    <font>
      <sz val="26"/>
      <color indexed="13"/>
      <name val="游ゴシック"/>
      <family val="3"/>
    </font>
    <font>
      <sz val="12"/>
      <color indexed="8"/>
      <name val="游ゴシック"/>
      <family val="3"/>
    </font>
    <font>
      <sz val="18"/>
      <color indexed="10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24"/>
      <color theme="1"/>
      <name val="Calibri"/>
      <family val="3"/>
    </font>
    <font>
      <sz val="24"/>
      <color rgb="FFFF0000"/>
      <name val="Calibri"/>
      <family val="3"/>
    </font>
    <font>
      <sz val="20"/>
      <color theme="1"/>
      <name val="Calibri"/>
      <family val="3"/>
    </font>
    <font>
      <sz val="16"/>
      <color theme="1"/>
      <name val="Calibri"/>
      <family val="3"/>
    </font>
    <font>
      <sz val="18"/>
      <color theme="1"/>
      <name val="Calibri"/>
      <family val="3"/>
    </font>
    <font>
      <sz val="26"/>
      <color theme="1"/>
      <name val="Calibri"/>
      <family val="3"/>
    </font>
    <font>
      <sz val="20"/>
      <color theme="0" tint="-0.3499799966812134"/>
      <name val="Calibri"/>
      <family val="3"/>
    </font>
    <font>
      <sz val="36"/>
      <color theme="1"/>
      <name val="Calibri"/>
      <family val="3"/>
    </font>
    <font>
      <b/>
      <sz val="20"/>
      <color theme="1"/>
      <name val="Calibri"/>
      <family val="3"/>
    </font>
    <font>
      <b/>
      <sz val="28"/>
      <color theme="1"/>
      <name val="Calibri"/>
      <family val="3"/>
    </font>
    <font>
      <sz val="20"/>
      <name val="Calibri"/>
      <family val="3"/>
    </font>
    <font>
      <sz val="24"/>
      <color theme="0" tint="-0.3499799966812134"/>
      <name val="Calibri"/>
      <family val="3"/>
    </font>
    <font>
      <sz val="11"/>
      <color theme="0" tint="-0.3499799966812134"/>
      <name val="Calibri"/>
      <family val="3"/>
    </font>
    <font>
      <sz val="16"/>
      <color rgb="FFFF0000"/>
      <name val="Calibri"/>
      <family val="3"/>
    </font>
    <font>
      <b/>
      <sz val="20"/>
      <color theme="0" tint="-0.3499799966812134"/>
      <name val="Calibri"/>
      <family val="3"/>
    </font>
    <font>
      <b/>
      <sz val="28"/>
      <color theme="0" tint="-0.3499799966812134"/>
      <name val="Calibri"/>
      <family val="3"/>
    </font>
    <font>
      <sz val="36"/>
      <color theme="0" tint="-0.3499799966812134"/>
      <name val="Calibri"/>
      <family val="3"/>
    </font>
    <font>
      <sz val="24"/>
      <color rgb="FFFFFF00"/>
      <name val="Calibri"/>
      <family val="3"/>
    </font>
    <font>
      <sz val="26"/>
      <color rgb="FFFFFF00"/>
      <name val="Calibri"/>
      <family val="3"/>
    </font>
    <font>
      <sz val="12"/>
      <color theme="1"/>
      <name val="Calibri"/>
      <family val="3"/>
    </font>
    <font>
      <sz val="18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61">
    <xf numFmtId="0" fontId="0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3" fillId="0" borderId="10" xfId="0" applyFont="1" applyBorder="1" applyAlignment="1">
      <alignment vertical="center"/>
    </xf>
    <xf numFmtId="0" fontId="64" fillId="0" borderId="0" xfId="0" applyFont="1" applyAlignment="1">
      <alignment vertical="center"/>
    </xf>
    <xf numFmtId="0" fontId="64" fillId="0" borderId="11" xfId="0" applyFont="1" applyBorder="1" applyAlignment="1">
      <alignment vertical="center"/>
    </xf>
    <xf numFmtId="0" fontId="64" fillId="0" borderId="0" xfId="0" applyFont="1" applyAlignment="1">
      <alignment horizontal="center" vertical="center"/>
    </xf>
    <xf numFmtId="0" fontId="0" fillId="6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63" fillId="0" borderId="0" xfId="0" applyFont="1" applyBorder="1" applyAlignment="1">
      <alignment vertical="center"/>
    </xf>
    <xf numFmtId="0" fontId="64" fillId="0" borderId="12" xfId="0" applyFont="1" applyBorder="1" applyAlignment="1">
      <alignment vertical="center"/>
    </xf>
    <xf numFmtId="0" fontId="6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3" fillId="0" borderId="13" xfId="0" applyFont="1" applyBorder="1" applyAlignment="1">
      <alignment vertical="center"/>
    </xf>
    <xf numFmtId="0" fontId="64" fillId="0" borderId="10" xfId="0" applyFont="1" applyBorder="1" applyAlignment="1">
      <alignment vertical="center"/>
    </xf>
    <xf numFmtId="0" fontId="63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0" fillId="3" borderId="0" xfId="0" applyFill="1" applyAlignment="1">
      <alignment vertical="center"/>
    </xf>
    <xf numFmtId="0" fontId="65" fillId="3" borderId="0" xfId="0" applyFont="1" applyFill="1" applyAlignment="1">
      <alignment vertical="center"/>
    </xf>
    <xf numFmtId="0" fontId="69" fillId="3" borderId="0" xfId="0" applyFont="1" applyFill="1" applyAlignment="1">
      <alignment vertical="center"/>
    </xf>
    <xf numFmtId="0" fontId="70" fillId="3" borderId="0" xfId="0" applyFont="1" applyFill="1" applyAlignment="1">
      <alignment horizontal="center" vertical="center"/>
    </xf>
    <xf numFmtId="0" fontId="63" fillId="3" borderId="0" xfId="0" applyFont="1" applyFill="1" applyAlignment="1">
      <alignment vertical="center"/>
    </xf>
    <xf numFmtId="0" fontId="71" fillId="3" borderId="0" xfId="0" applyFont="1" applyFill="1" applyAlignment="1">
      <alignment vertical="center"/>
    </xf>
    <xf numFmtId="0" fontId="72" fillId="3" borderId="0" xfId="0" applyFont="1" applyFill="1" applyAlignment="1">
      <alignment horizontal="center" vertical="center"/>
    </xf>
    <xf numFmtId="0" fontId="0" fillId="3" borderId="0" xfId="0" applyFont="1" applyFill="1" applyAlignment="1">
      <alignment vertical="center"/>
    </xf>
    <xf numFmtId="0" fontId="66" fillId="3" borderId="0" xfId="0" applyFont="1" applyFill="1" applyAlignment="1">
      <alignment vertical="center"/>
    </xf>
    <xf numFmtId="0" fontId="73" fillId="3" borderId="0" xfId="0" applyFont="1" applyFill="1" applyAlignment="1">
      <alignment vertical="center"/>
    </xf>
    <xf numFmtId="0" fontId="74" fillId="33" borderId="0" xfId="0" applyFont="1" applyFill="1" applyAlignment="1">
      <alignment vertical="center"/>
    </xf>
    <xf numFmtId="0" fontId="74" fillId="3" borderId="0" xfId="0" applyFont="1" applyFill="1" applyAlignment="1">
      <alignment vertical="center"/>
    </xf>
    <xf numFmtId="0" fontId="75" fillId="3" borderId="0" xfId="0" applyFont="1" applyFill="1" applyAlignment="1">
      <alignment vertical="center"/>
    </xf>
    <xf numFmtId="0" fontId="76" fillId="3" borderId="0" xfId="0" applyFont="1" applyFill="1" applyAlignment="1">
      <alignment vertical="center"/>
    </xf>
    <xf numFmtId="0" fontId="64" fillId="0" borderId="0" xfId="0" applyFont="1" applyBorder="1" applyAlignment="1">
      <alignment vertical="center"/>
    </xf>
    <xf numFmtId="0" fontId="75" fillId="0" borderId="0" xfId="0" applyFont="1" applyAlignment="1">
      <alignment vertical="center"/>
    </xf>
    <xf numFmtId="0" fontId="77" fillId="3" borderId="0" xfId="0" applyFont="1" applyFill="1" applyAlignment="1">
      <alignment vertical="center"/>
    </xf>
    <xf numFmtId="0" fontId="78" fillId="3" borderId="0" xfId="0" applyFont="1" applyFill="1" applyAlignment="1">
      <alignment horizontal="center" vertical="center"/>
    </xf>
    <xf numFmtId="0" fontId="79" fillId="3" borderId="0" xfId="0" applyFont="1" applyFill="1" applyAlignment="1">
      <alignment horizontal="center" vertical="center"/>
    </xf>
    <xf numFmtId="0" fontId="80" fillId="3" borderId="0" xfId="0" applyFont="1" applyFill="1" applyAlignment="1">
      <alignment vertical="center"/>
    </xf>
    <xf numFmtId="0" fontId="81" fillId="3" borderId="0" xfId="0" applyFont="1" applyFill="1" applyAlignment="1">
      <alignment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4" fillId="0" borderId="10" xfId="0" applyFont="1" applyBorder="1" applyAlignment="1">
      <alignment horizontal="right" vertical="center"/>
    </xf>
    <xf numFmtId="0" fontId="68" fillId="3" borderId="0" xfId="0" applyFont="1" applyFill="1" applyAlignment="1">
      <alignment vertical="center"/>
    </xf>
    <xf numFmtId="0" fontId="63" fillId="0" borderId="10" xfId="0" applyFont="1" applyBorder="1" applyAlignment="1">
      <alignment horizontal="right" vertical="center"/>
    </xf>
    <xf numFmtId="0" fontId="64" fillId="0" borderId="0" xfId="0" applyFont="1" applyAlignment="1">
      <alignment horizontal="right" vertical="center"/>
    </xf>
    <xf numFmtId="0" fontId="64" fillId="0" borderId="13" xfId="0" applyFont="1" applyBorder="1" applyAlignment="1">
      <alignment vertical="center"/>
    </xf>
    <xf numFmtId="0" fontId="64" fillId="0" borderId="13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0" fillId="6" borderId="0" xfId="0" applyFont="1" applyFill="1" applyAlignment="1">
      <alignment vertical="center"/>
    </xf>
    <xf numFmtId="0" fontId="67" fillId="0" borderId="0" xfId="0" applyFont="1" applyFill="1" applyAlignment="1">
      <alignment vertical="center"/>
    </xf>
    <xf numFmtId="0" fontId="4" fillId="0" borderId="0" xfId="62">
      <alignment/>
      <protection/>
    </xf>
    <xf numFmtId="0" fontId="4" fillId="34" borderId="0" xfId="62" applyFill="1">
      <alignment/>
      <protection/>
    </xf>
    <xf numFmtId="0" fontId="0" fillId="0" borderId="0" xfId="62" applyFont="1">
      <alignment/>
      <protection/>
    </xf>
    <xf numFmtId="0" fontId="82" fillId="0" borderId="0" xfId="0" applyFont="1" applyFill="1" applyAlignment="1">
      <alignment vertical="center" wrapText="1"/>
    </xf>
    <xf numFmtId="0" fontId="82" fillId="0" borderId="0" xfId="0" applyFont="1" applyAlignment="1">
      <alignment vertical="center" wrapText="1"/>
    </xf>
    <xf numFmtId="0" fontId="83" fillId="0" borderId="0" xfId="0" applyFont="1" applyAlignment="1">
      <alignment vertical="center"/>
    </xf>
    <xf numFmtId="0" fontId="70" fillId="0" borderId="10" xfId="0" applyFont="1" applyBorder="1" applyAlignment="1">
      <alignment horizontal="center" vertical="center"/>
    </xf>
    <xf numFmtId="0" fontId="63" fillId="0" borderId="0" xfId="0" applyFont="1" applyAlignment="1">
      <alignment vertical="center"/>
    </xf>
    <xf numFmtId="0" fontId="0" fillId="0" borderId="0" xfId="0" applyAlignment="1">
      <alignment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9525</xdr:colOff>
      <xdr:row>11</xdr:row>
      <xdr:rowOff>333375</xdr:rowOff>
    </xdr:from>
    <xdr:to>
      <xdr:col>14</xdr:col>
      <xdr:colOff>152400</xdr:colOff>
      <xdr:row>12</xdr:row>
      <xdr:rowOff>304800</xdr:rowOff>
    </xdr:to>
    <xdr:pic>
      <xdr:nvPicPr>
        <xdr:cNvPr id="1" name="図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3686175"/>
          <a:ext cx="1428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133350</xdr:colOff>
      <xdr:row>5</xdr:row>
      <xdr:rowOff>247650</xdr:rowOff>
    </xdr:from>
    <xdr:to>
      <xdr:col>47</xdr:col>
      <xdr:colOff>457200</xdr:colOff>
      <xdr:row>49</xdr:row>
      <xdr:rowOff>133350</xdr:rowOff>
    </xdr:to>
    <xdr:pic>
      <xdr:nvPicPr>
        <xdr:cNvPr id="2" name="図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0" y="2019300"/>
          <a:ext cx="11010900" cy="10191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28575</xdr:colOff>
      <xdr:row>14</xdr:row>
      <xdr:rowOff>314325</xdr:rowOff>
    </xdr:from>
    <xdr:to>
      <xdr:col>14</xdr:col>
      <xdr:colOff>219075</xdr:colOff>
      <xdr:row>16</xdr:row>
      <xdr:rowOff>28575</xdr:rowOff>
    </xdr:to>
    <xdr:pic>
      <xdr:nvPicPr>
        <xdr:cNvPr id="1" name="図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762500"/>
          <a:ext cx="190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V23"/>
  <sheetViews>
    <sheetView showGridLines="0" tabSelected="1" view="pageBreakPreview" zoomScale="60" zoomScalePageLayoutView="0" workbookViewId="0" topLeftCell="A1">
      <selection activeCell="AD3" sqref="AD3"/>
    </sheetView>
  </sheetViews>
  <sheetFormatPr defaultColWidth="9.140625" defaultRowHeight="15"/>
  <cols>
    <col min="1" max="1" width="4.140625" style="0" customWidth="1"/>
    <col min="2" max="2" width="5.140625" style="0" customWidth="1"/>
    <col min="3" max="3" width="5.421875" style="0" customWidth="1"/>
    <col min="4" max="4" width="4.140625" style="0" customWidth="1"/>
    <col min="5" max="5" width="5.00390625" style="0" customWidth="1"/>
    <col min="6" max="6" width="2.421875" style="0" customWidth="1"/>
    <col min="7" max="7" width="0.71875" style="0" customWidth="1"/>
    <col min="8" max="8" width="2.421875" style="0" customWidth="1"/>
    <col min="9" max="11" width="0.71875" style="0" customWidth="1"/>
    <col min="12" max="12" width="2.57421875" style="0" customWidth="1"/>
    <col min="13" max="13" width="0.5625" style="0" customWidth="1"/>
    <col min="14" max="14" width="8.7109375" style="0" customWidth="1"/>
    <col min="15" max="15" width="6.7109375" style="0" customWidth="1"/>
    <col min="16" max="18" width="5.00390625" style="0" customWidth="1"/>
    <col min="19" max="19" width="6.421875" style="0" customWidth="1"/>
    <col min="20" max="20" width="11.28125" style="0" customWidth="1"/>
    <col min="21" max="21" width="9.8515625" style="0" customWidth="1"/>
    <col min="22" max="22" width="9.140625" style="0" customWidth="1"/>
    <col min="23" max="30" width="1.57421875" style="0" customWidth="1"/>
    <col min="31" max="32" width="2.00390625" style="0" customWidth="1"/>
    <col min="33" max="33" width="5.57421875" style="0" customWidth="1"/>
    <col min="34" max="34" width="11.7109375" style="0" customWidth="1"/>
    <col min="35" max="35" width="8.28125" style="0" customWidth="1"/>
    <col min="36" max="36" width="10.57421875" style="0" customWidth="1"/>
    <col min="37" max="37" width="3.8515625" style="0" customWidth="1"/>
    <col min="38" max="38" width="9.421875" style="0" customWidth="1"/>
    <col min="39" max="39" width="5.7109375" style="0" customWidth="1"/>
    <col min="40" max="40" width="8.421875" style="0" customWidth="1"/>
    <col min="41" max="46" width="5.7109375" style="0" customWidth="1"/>
  </cols>
  <sheetData>
    <row r="2" ht="23.25" customHeight="1"/>
    <row r="3" spans="2:33" ht="33.75" customHeight="1">
      <c r="B3" t="s">
        <v>10</v>
      </c>
      <c r="F3" t="s">
        <v>4</v>
      </c>
      <c r="AG3" s="32" t="s">
        <v>18</v>
      </c>
    </row>
    <row r="4" spans="19:40" ht="33.75" customHeight="1">
      <c r="S4" s="23" t="s">
        <v>1</v>
      </c>
      <c r="T4" s="38">
        <v>8.45</v>
      </c>
      <c r="U4" s="25" t="s">
        <v>12</v>
      </c>
      <c r="V4" s="38">
        <v>2.9</v>
      </c>
      <c r="W4" s="19"/>
      <c r="X4" s="19"/>
      <c r="Y4" s="19"/>
      <c r="Z4" s="19"/>
      <c r="AA4" s="19"/>
      <c r="AB4" s="19"/>
      <c r="AC4" s="19"/>
      <c r="AD4" s="19"/>
      <c r="AE4" s="19"/>
      <c r="AF4" s="19"/>
      <c r="AG4" s="28" t="s">
        <v>2</v>
      </c>
      <c r="AH4" s="44">
        <f>T4</f>
        <v>8.45</v>
      </c>
      <c r="AI4" s="22" t="s">
        <v>14</v>
      </c>
      <c r="AJ4" s="44">
        <f>V4</f>
        <v>2.9</v>
      </c>
      <c r="AK4" s="19"/>
      <c r="AL4" s="19"/>
      <c r="AM4" s="19"/>
      <c r="AN4" s="19"/>
    </row>
    <row r="5" spans="3:40" ht="33.75" customHeight="1">
      <c r="C5" s="11"/>
      <c r="F5" s="1"/>
      <c r="S5" s="23" t="s">
        <v>3</v>
      </c>
      <c r="T5" s="38">
        <v>3.8</v>
      </c>
      <c r="U5" s="25" t="s">
        <v>13</v>
      </c>
      <c r="V5" s="38">
        <v>0.6</v>
      </c>
      <c r="W5" s="19"/>
      <c r="X5" s="19"/>
      <c r="Y5" s="19"/>
      <c r="Z5" s="19"/>
      <c r="AA5" s="19"/>
      <c r="AB5" s="19"/>
      <c r="AC5" s="19"/>
      <c r="AD5" s="19"/>
      <c r="AE5" s="19"/>
      <c r="AF5" s="19"/>
      <c r="AG5" s="28" t="s">
        <v>16</v>
      </c>
      <c r="AH5" s="38">
        <v>8.72</v>
      </c>
      <c r="AI5" s="22" t="s">
        <v>15</v>
      </c>
      <c r="AJ5" s="39">
        <v>2.5</v>
      </c>
      <c r="AK5" s="27"/>
      <c r="AL5" s="27"/>
      <c r="AM5" s="19"/>
      <c r="AN5" s="19"/>
    </row>
    <row r="6" spans="2:46" ht="28.5" customHeight="1">
      <c r="B6" s="12" t="s">
        <v>11</v>
      </c>
      <c r="C6" s="40" t="str">
        <f>LEFT(T4,2)</f>
        <v>8.</v>
      </c>
      <c r="D6" s="13">
        <f>Y6</f>
        <v>4</v>
      </c>
      <c r="E6" s="13">
        <f>Z6</f>
        <v>4.999999999999886</v>
      </c>
      <c r="N6" s="12" t="s">
        <v>2</v>
      </c>
      <c r="O6" s="13" t="str">
        <f aca="true" t="shared" si="0" ref="O6:Q7">C6</f>
        <v>8.</v>
      </c>
      <c r="P6" s="13">
        <f t="shared" si="0"/>
        <v>4</v>
      </c>
      <c r="Q6" s="13">
        <f t="shared" si="0"/>
        <v>4.999999999999886</v>
      </c>
      <c r="R6" s="13"/>
      <c r="S6" s="30" t="s">
        <v>1</v>
      </c>
      <c r="T6" s="35">
        <f>T4*100</f>
        <v>844.9999999999999</v>
      </c>
      <c r="U6" s="36" t="s">
        <v>12</v>
      </c>
      <c r="V6" s="35">
        <f>V4*100</f>
        <v>290</v>
      </c>
      <c r="W6" s="21"/>
      <c r="X6" s="21">
        <f>INT(T6/100)</f>
        <v>8</v>
      </c>
      <c r="Y6" s="21">
        <f>INT(T6/10-X6*10)</f>
        <v>4</v>
      </c>
      <c r="Z6" s="21">
        <f>T6-X6*100-Y6*10</f>
        <v>4.999999999999886</v>
      </c>
      <c r="AA6" s="21" t="s">
        <v>7</v>
      </c>
      <c r="AB6" s="21">
        <f>X8</f>
        <v>2</v>
      </c>
      <c r="AC6" s="21">
        <f>Y8</f>
        <v>9</v>
      </c>
      <c r="AD6" s="21">
        <f>Z8</f>
        <v>0</v>
      </c>
      <c r="AE6" s="21"/>
      <c r="AF6" s="21"/>
      <c r="AG6" s="21" t="s">
        <v>2</v>
      </c>
      <c r="AH6" s="21">
        <f>T6</f>
        <v>844.9999999999999</v>
      </c>
      <c r="AI6" s="37" t="s">
        <v>14</v>
      </c>
      <c r="AJ6" s="30">
        <f>V6</f>
        <v>290</v>
      </c>
      <c r="AK6" s="30" t="s">
        <v>17</v>
      </c>
      <c r="AL6" s="29">
        <f>AH6</f>
        <v>844.9999999999999</v>
      </c>
      <c r="AM6" s="29" t="s">
        <v>8</v>
      </c>
      <c r="AN6" s="29">
        <f>AJ6</f>
        <v>290</v>
      </c>
      <c r="AO6" s="34"/>
      <c r="AP6" s="34"/>
      <c r="AQ6" s="34"/>
      <c r="AR6" s="34"/>
      <c r="AS6" s="34"/>
      <c r="AT6" s="34"/>
    </row>
    <row r="7" spans="2:48" ht="28.5" customHeight="1" thickBot="1">
      <c r="B7" s="14" t="str">
        <f>AA6</f>
        <v>+</v>
      </c>
      <c r="C7" s="47" t="str">
        <f>LEFT(V4,2)</f>
        <v>2.</v>
      </c>
      <c r="D7" s="48">
        <f>Y8</f>
        <v>9</v>
      </c>
      <c r="E7" s="14" t="s">
        <v>20</v>
      </c>
      <c r="N7" s="13" t="s">
        <v>8</v>
      </c>
      <c r="O7" s="3" t="str">
        <f t="shared" si="0"/>
        <v>2.</v>
      </c>
      <c r="P7" s="3">
        <f t="shared" si="0"/>
        <v>9</v>
      </c>
      <c r="Q7" s="13" t="str">
        <f t="shared" si="0"/>
        <v>　</v>
      </c>
      <c r="R7" s="13"/>
      <c r="S7" s="30" t="s">
        <v>3</v>
      </c>
      <c r="T7" s="24">
        <v>2</v>
      </c>
      <c r="U7" s="25" t="s">
        <v>13</v>
      </c>
      <c r="V7" s="24">
        <v>6</v>
      </c>
      <c r="W7" s="20"/>
      <c r="X7" s="20">
        <f>INT(T7/100)</f>
        <v>0</v>
      </c>
      <c r="Y7" s="20">
        <f>INT(T7/10-X7*10)</f>
        <v>0</v>
      </c>
      <c r="Z7" s="20">
        <f>T7-X7*100-Y7*10</f>
        <v>2</v>
      </c>
      <c r="AA7" s="20" t="s">
        <v>6</v>
      </c>
      <c r="AB7" s="20">
        <f>V7</f>
        <v>6</v>
      </c>
      <c r="AC7" s="20"/>
      <c r="AD7" s="20"/>
      <c r="AE7" s="20"/>
      <c r="AF7" s="20"/>
      <c r="AG7" s="20" t="s">
        <v>16</v>
      </c>
      <c r="AH7" s="24">
        <f>AH5*100</f>
        <v>872.0000000000001</v>
      </c>
      <c r="AI7" s="22" t="s">
        <v>15</v>
      </c>
      <c r="AJ7" s="20">
        <f>AJ5*10</f>
        <v>25</v>
      </c>
      <c r="AK7" s="26"/>
      <c r="AL7" s="16">
        <f>AH7</f>
        <v>872.0000000000001</v>
      </c>
      <c r="AM7" s="16" t="s">
        <v>9</v>
      </c>
      <c r="AN7" s="16">
        <f>AJ7</f>
        <v>25</v>
      </c>
      <c r="AO7" s="17"/>
      <c r="AP7" s="17"/>
      <c r="AQ7" s="17"/>
      <c r="AR7" s="17"/>
      <c r="AS7" s="17"/>
      <c r="AT7" s="17"/>
      <c r="AU7" s="17"/>
      <c r="AV7" s="17"/>
    </row>
    <row r="8" spans="2:48" ht="28.5" customHeight="1">
      <c r="B8" s="3">
        <f>W10</f>
        <v>1</v>
      </c>
      <c r="C8" s="41" t="str">
        <f>LEFT(V12,2)</f>
        <v>0.</v>
      </c>
      <c r="D8" s="3">
        <f>Y10</f>
        <v>3</v>
      </c>
      <c r="E8" s="3">
        <f>Z10</f>
        <v>5</v>
      </c>
      <c r="N8" s="15"/>
      <c r="O8" s="15" t="str">
        <f>LEFT(AJ12,2)</f>
        <v>5.</v>
      </c>
      <c r="P8" s="15">
        <f>AM10</f>
        <v>5</v>
      </c>
      <c r="Q8" s="15">
        <f>AN10</f>
        <v>4.999999999999886</v>
      </c>
      <c r="R8" s="33"/>
      <c r="S8" s="34"/>
      <c r="T8" s="17">
        <f>V6</f>
        <v>290</v>
      </c>
      <c r="U8" s="17"/>
      <c r="V8" s="17"/>
      <c r="W8" s="17"/>
      <c r="X8" s="10">
        <f>INT(T8/100)</f>
        <v>2</v>
      </c>
      <c r="Y8" s="10">
        <f>INT(T8/10-X8*10)</f>
        <v>9</v>
      </c>
      <c r="Z8" s="10">
        <f>T8-X8*100-Y8*10</f>
        <v>0</v>
      </c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 t="e">
        <f>AN11-AP11</f>
        <v>#DIV/0!</v>
      </c>
      <c r="AT8" s="17"/>
      <c r="AU8" s="17"/>
      <c r="AV8" s="17"/>
    </row>
    <row r="9" spans="19:48" ht="18" customHeight="1">
      <c r="S9" s="34"/>
      <c r="T9" s="50">
        <f>T7*V7</f>
        <v>12</v>
      </c>
      <c r="U9" s="50"/>
      <c r="V9" s="50"/>
      <c r="W9" s="17">
        <f>INT(T9/1000)</f>
        <v>0</v>
      </c>
      <c r="X9" s="17">
        <f>INT(T9/100-W9*10)</f>
        <v>0</v>
      </c>
      <c r="Y9" s="17">
        <f>INT(T9/10-W9*100-X9*10)</f>
        <v>1</v>
      </c>
      <c r="Z9" s="17">
        <f>T9-W9*1000-X9*100-Y9*10</f>
        <v>2</v>
      </c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 t="e">
        <f>AP11-AP12*100-AQ12*10</f>
        <v>#DIV/0!</v>
      </c>
      <c r="AS9" s="17" t="e">
        <f>INT(AS8/10)</f>
        <v>#DIV/0!</v>
      </c>
      <c r="AT9" s="17" t="e">
        <f>AS8-AS9*10</f>
        <v>#DIV/0!</v>
      </c>
      <c r="AU9" s="17"/>
      <c r="AV9" s="17"/>
    </row>
    <row r="10" spans="19:48" ht="10.5" customHeight="1">
      <c r="S10" s="34"/>
      <c r="T10" s="17">
        <f>T6+V6</f>
        <v>1135</v>
      </c>
      <c r="U10" s="17"/>
      <c r="V10" s="17"/>
      <c r="W10" s="17">
        <f>INT(T10/1000)</f>
        <v>1</v>
      </c>
      <c r="X10" s="17">
        <f>INT(T10/100-W10*10)</f>
        <v>1</v>
      </c>
      <c r="Y10" s="17">
        <f>INT(T10/10-W10*100-X10*10)</f>
        <v>3</v>
      </c>
      <c r="Z10" s="17">
        <f>T10-W10*1000-X10*100-Y10*10</f>
        <v>5</v>
      </c>
      <c r="AA10" s="17"/>
      <c r="AB10" s="17"/>
      <c r="AC10" s="17"/>
      <c r="AD10" s="17"/>
      <c r="AE10" s="17"/>
      <c r="AF10" s="17"/>
      <c r="AG10" s="17"/>
      <c r="AH10" s="17">
        <f>AH6-AJ6</f>
        <v>554.9999999999999</v>
      </c>
      <c r="AI10" s="17"/>
      <c r="AJ10" s="17"/>
      <c r="AK10" s="17">
        <f>INT(AH10/1000)</f>
        <v>0</v>
      </c>
      <c r="AL10" s="17">
        <f>INT(AH10/100-AK10*10)</f>
        <v>5</v>
      </c>
      <c r="AM10" s="17">
        <f>INT(AH10/10-AK10*100-AL10*10)</f>
        <v>5</v>
      </c>
      <c r="AN10" s="17">
        <f>AH10-AK10*1000-AL10*100-AM10*10</f>
        <v>4.999999999999886</v>
      </c>
      <c r="AO10" s="17"/>
      <c r="AP10" s="17">
        <f>AN8-AN9*100-AO10*10</f>
        <v>0</v>
      </c>
      <c r="AQ10" s="17"/>
      <c r="AR10" s="17"/>
      <c r="AS10" s="17"/>
      <c r="AT10" s="17"/>
      <c r="AU10" s="17"/>
      <c r="AV10" s="17"/>
    </row>
    <row r="11" spans="19:48" ht="10.5" customHeight="1">
      <c r="S11" s="34"/>
      <c r="T11" s="17">
        <f>INT(T10/10)</f>
        <v>113</v>
      </c>
      <c r="U11" s="17"/>
      <c r="V11" s="17"/>
      <c r="W11" s="17"/>
      <c r="X11" s="17">
        <f>INT(X10/10)</f>
        <v>0</v>
      </c>
      <c r="Y11" s="17" t="s">
        <v>0</v>
      </c>
      <c r="Z11" s="17">
        <f>INT(Z10/100)</f>
        <v>0</v>
      </c>
      <c r="AA11" s="17">
        <f>Z10-Z11*100</f>
        <v>5</v>
      </c>
      <c r="AB11" s="17"/>
      <c r="AC11" s="17"/>
      <c r="AD11" s="17"/>
      <c r="AE11" s="17"/>
      <c r="AF11" s="17"/>
      <c r="AG11" s="17"/>
      <c r="AH11" s="17">
        <f>INT(AH10/10)</f>
        <v>55</v>
      </c>
      <c r="AI11" s="17"/>
      <c r="AJ11" s="17"/>
      <c r="AK11" s="17"/>
      <c r="AL11" s="17">
        <f>INT(AL10/10)</f>
        <v>0</v>
      </c>
      <c r="AM11" s="17">
        <f>AL10-AM10</f>
        <v>0</v>
      </c>
      <c r="AN11" s="17">
        <f>AN8-AL12*10</f>
        <v>0</v>
      </c>
      <c r="AO11" s="17" t="e">
        <f>INT(AN11/AJ10)</f>
        <v>#DIV/0!</v>
      </c>
      <c r="AP11" s="17" t="e">
        <f>AO11*AJ10</f>
        <v>#DIV/0!</v>
      </c>
      <c r="AQ11" s="17"/>
      <c r="AR11" s="17"/>
      <c r="AS11" s="17"/>
      <c r="AT11" s="17"/>
      <c r="AU11" s="17"/>
      <c r="AV11" s="17"/>
    </row>
    <row r="12" spans="2:48" ht="32.25" thickBot="1">
      <c r="B12" s="12" t="s">
        <v>3</v>
      </c>
      <c r="N12" s="12" t="s">
        <v>5</v>
      </c>
      <c r="P12" s="3" t="str">
        <f>LEFT(AL22,2)</f>
        <v>3.</v>
      </c>
      <c r="Q12" s="5">
        <f>AO18</f>
        <v>4</v>
      </c>
      <c r="R12" s="5"/>
      <c r="S12" s="34"/>
      <c r="T12" s="17">
        <f>T11-X12</f>
        <v>113</v>
      </c>
      <c r="U12" s="17"/>
      <c r="V12" s="17">
        <f>T10/100-INT(T10/100)</f>
        <v>0.34999999999999964</v>
      </c>
      <c r="W12" s="17"/>
      <c r="X12" s="17">
        <f>X11*V10</f>
        <v>0</v>
      </c>
      <c r="Y12" s="17"/>
      <c r="Z12" s="17"/>
      <c r="AA12" s="17">
        <f>INT(AA11/10)</f>
        <v>0</v>
      </c>
      <c r="AB12" s="17">
        <f>Z10-Z11*100-AA12*10</f>
        <v>5</v>
      </c>
      <c r="AC12" s="17"/>
      <c r="AD12" s="17"/>
      <c r="AE12" s="17"/>
      <c r="AF12" s="17"/>
      <c r="AG12" s="17"/>
      <c r="AH12" s="17">
        <f>AH11-AL12</f>
        <v>55</v>
      </c>
      <c r="AI12" s="17"/>
      <c r="AJ12" s="17">
        <f>AH10/100</f>
        <v>5.549999999999999</v>
      </c>
      <c r="AK12" s="17"/>
      <c r="AL12" s="17">
        <f>AL11*AJ10</f>
        <v>0</v>
      </c>
      <c r="AM12" s="17"/>
      <c r="AN12" s="50">
        <f>INT(AN11/100)</f>
        <v>0</v>
      </c>
      <c r="AO12" s="50"/>
      <c r="AP12" s="17" t="e">
        <f>INT(AP11/100)</f>
        <v>#DIV/0!</v>
      </c>
      <c r="AQ12" s="17" t="e">
        <f>INT((AP11-AP12*100)/10)</f>
        <v>#DIV/0!</v>
      </c>
      <c r="AR12" s="17"/>
      <c r="AS12" s="17"/>
      <c r="AT12" s="17"/>
      <c r="AU12" s="17"/>
      <c r="AV12" s="17"/>
    </row>
    <row r="13" spans="3:48" ht="31.5">
      <c r="C13" s="8"/>
      <c r="D13" s="8" t="str">
        <f>LEFT(T5,2)</f>
        <v>3.</v>
      </c>
      <c r="E13" s="8">
        <f>T15</f>
        <v>7.999999999999998</v>
      </c>
      <c r="N13" s="8">
        <f>AJ5</f>
        <v>2.5</v>
      </c>
      <c r="O13" s="45" t="str">
        <f>LEFT(AH5,2)</f>
        <v>8.</v>
      </c>
      <c r="P13" s="2">
        <f>AO17</f>
        <v>7</v>
      </c>
      <c r="Q13" s="2">
        <f>AP17</f>
        <v>2.0000000000001137</v>
      </c>
      <c r="R13" s="8"/>
      <c r="S13" s="34"/>
      <c r="T13" s="17">
        <f>INT(T12/10)</f>
        <v>11</v>
      </c>
      <c r="U13" s="17"/>
      <c r="V13" s="17">
        <f>T12-T13*10</f>
        <v>3</v>
      </c>
      <c r="W13" s="17"/>
      <c r="X13" s="17">
        <f>INT(X12/10)</f>
        <v>0</v>
      </c>
      <c r="Y13" s="17">
        <f>X12-X13*10</f>
        <v>0</v>
      </c>
      <c r="Z13" s="17">
        <f>Z10-X12*10</f>
        <v>5</v>
      </c>
      <c r="AA13" s="17" t="e">
        <f>INT(Z13/V10)</f>
        <v>#DIV/0!</v>
      </c>
      <c r="AB13" s="17" t="e">
        <f>AA13*V10</f>
        <v>#DIV/0!</v>
      </c>
      <c r="AC13" s="17"/>
      <c r="AD13" s="17"/>
      <c r="AE13" s="17" t="e">
        <f>Z13-AB13</f>
        <v>#DIV/0!</v>
      </c>
      <c r="AF13" s="17"/>
      <c r="AG13" s="17"/>
      <c r="AH13" s="17">
        <f>INT(AH12/10)</f>
        <v>5</v>
      </c>
      <c r="AI13" s="17"/>
      <c r="AJ13" s="17">
        <f>AH12-AH13*10</f>
        <v>5</v>
      </c>
      <c r="AK13" s="17"/>
      <c r="AL13" s="17">
        <f>INT(AL12/10)</f>
        <v>0</v>
      </c>
      <c r="AM13" s="17">
        <f>AL12-AL13*10</f>
        <v>0</v>
      </c>
      <c r="AN13" s="17">
        <f>AN11-AN12*100</f>
        <v>0</v>
      </c>
      <c r="AO13" s="17">
        <f>INT(AN13/10)</f>
        <v>0</v>
      </c>
      <c r="AP13" s="17"/>
      <c r="AQ13" s="17"/>
      <c r="AR13" s="17"/>
      <c r="AS13" s="17"/>
      <c r="AT13" s="17"/>
      <c r="AU13" s="17"/>
      <c r="AV13" s="17"/>
    </row>
    <row r="14" spans="2:48" ht="32.25" thickBot="1">
      <c r="B14" s="8" t="s">
        <v>6</v>
      </c>
      <c r="C14" s="42"/>
      <c r="D14" s="33" t="str">
        <f>LEFT(V5,2)</f>
        <v>0.</v>
      </c>
      <c r="E14" s="33">
        <f>V15</f>
        <v>6</v>
      </c>
      <c r="F14" s="49"/>
      <c r="O14" s="3">
        <f>AL20</f>
        <v>7</v>
      </c>
      <c r="P14" s="3">
        <f>AM20</f>
        <v>5</v>
      </c>
      <c r="Q14" s="3" t="s">
        <v>0</v>
      </c>
      <c r="R14" s="3"/>
      <c r="S14" s="34"/>
      <c r="T14" s="50">
        <f>T5-INT(T5)</f>
        <v>0.7999999999999998</v>
      </c>
      <c r="U14" s="50"/>
      <c r="V14" s="50">
        <f>V5</f>
        <v>0.6</v>
      </c>
      <c r="W14" s="50"/>
      <c r="X14" s="50"/>
      <c r="Y14" s="50"/>
      <c r="Z14" s="50">
        <f>INT(Z13/100)</f>
        <v>0</v>
      </c>
      <c r="AA14" s="50"/>
      <c r="AB14" s="17" t="e">
        <f>INT(AB13/100)</f>
        <v>#DIV/0!</v>
      </c>
      <c r="AC14" s="17" t="e">
        <f>INT((AB13-AB14*100)/10)</f>
        <v>#DIV/0!</v>
      </c>
      <c r="AD14" s="17" t="e">
        <f>AB13-AB14*100-AC14*10</f>
        <v>#DIV/0!</v>
      </c>
      <c r="AE14" s="17" t="e">
        <f>INT(AE13/10)</f>
        <v>#DIV/0!</v>
      </c>
      <c r="AF14" s="17" t="e">
        <f>AE13-AE14*10</f>
        <v>#DIV/0!</v>
      </c>
      <c r="AG14" s="17"/>
      <c r="AH14" s="50"/>
      <c r="AI14" s="50"/>
      <c r="AJ14" s="50"/>
      <c r="AK14" s="50"/>
      <c r="AL14" s="50"/>
      <c r="AM14" s="50"/>
      <c r="AN14" s="17"/>
      <c r="AO14" s="17">
        <f>AN13-10*AO13</f>
        <v>0</v>
      </c>
      <c r="AP14" s="17"/>
      <c r="AQ14" s="17"/>
      <c r="AR14" s="17"/>
      <c r="AS14" s="17"/>
      <c r="AT14" s="17"/>
      <c r="AU14" s="17"/>
      <c r="AV14" s="17"/>
    </row>
    <row r="15" spans="2:48" ht="31.5">
      <c r="B15" s="15"/>
      <c r="C15" s="15" t="str">
        <f>LEFT(T16,2)</f>
        <v>2.</v>
      </c>
      <c r="D15" s="15" t="str">
        <f>LEFT(U17,1)</f>
        <v>2</v>
      </c>
      <c r="E15" s="43" t="str">
        <f>RIGHT(U17,1)</f>
        <v>8</v>
      </c>
      <c r="O15" s="9">
        <f>AN19</f>
        <v>1</v>
      </c>
      <c r="P15" s="9">
        <f>AO20</f>
        <v>2</v>
      </c>
      <c r="Q15" s="9">
        <f>AO21</f>
        <v>2.0000000000001137</v>
      </c>
      <c r="R15" s="33"/>
      <c r="S15" s="34"/>
      <c r="T15" s="17">
        <f>T14*10</f>
        <v>7.999999999999998</v>
      </c>
      <c r="U15" s="17"/>
      <c r="V15" s="17">
        <f>V14*10</f>
        <v>6</v>
      </c>
      <c r="W15" s="17"/>
      <c r="X15" s="17"/>
      <c r="Y15" s="17"/>
      <c r="Z15" s="17">
        <f>Z13-Z14*100</f>
        <v>5</v>
      </c>
      <c r="AA15" s="17">
        <f>INT(Z15/10)</f>
        <v>0</v>
      </c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>
        <f>AH17</f>
        <v>872.0000000000001</v>
      </c>
      <c r="AO15" s="17"/>
      <c r="AP15" s="17"/>
      <c r="AQ15" s="17"/>
      <c r="AR15" s="17"/>
      <c r="AS15" s="17">
        <f>AN18-AP18</f>
        <v>22.000000000000114</v>
      </c>
      <c r="AT15" s="17"/>
      <c r="AU15" s="17"/>
      <c r="AV15" s="17"/>
    </row>
    <row r="16" spans="15:48" ht="31.5">
      <c r="O16" s="4">
        <f>AP19</f>
        <v>1</v>
      </c>
      <c r="P16" s="4">
        <f>AQ19</f>
        <v>0</v>
      </c>
      <c r="Q16" s="4">
        <f>AR16</f>
        <v>0</v>
      </c>
      <c r="R16" s="33"/>
      <c r="S16" s="34"/>
      <c r="T16" s="17">
        <f>T5*V5</f>
        <v>2.28</v>
      </c>
      <c r="U16" s="17"/>
      <c r="V16" s="17"/>
      <c r="W16" s="17"/>
      <c r="X16" s="17"/>
      <c r="Y16" s="17"/>
      <c r="Z16" s="17"/>
      <c r="AA16" s="17">
        <f>Z15-10*AA15</f>
        <v>5</v>
      </c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>
        <f>INT(AN15/100)</f>
        <v>8</v>
      </c>
      <c r="AO16" s="17">
        <f>AN15-AN16*100</f>
        <v>72.00000000000011</v>
      </c>
      <c r="AP16" s="17"/>
      <c r="AQ16" s="17"/>
      <c r="AR16" s="17">
        <f>AP18-AP19*100-AQ19*10</f>
        <v>0</v>
      </c>
      <c r="AS16" s="17">
        <f>INT(AS15/10)</f>
        <v>2</v>
      </c>
      <c r="AT16" s="17">
        <f>AS15-AS16*10</f>
        <v>2.0000000000001137</v>
      </c>
      <c r="AU16" s="17"/>
      <c r="AV16" s="17"/>
    </row>
    <row r="17" spans="4:48" ht="31.5">
      <c r="D17" s="3"/>
      <c r="E17" s="3"/>
      <c r="P17" s="46" t="str">
        <f>LEFT(AT17,2)</f>
        <v>2.</v>
      </c>
      <c r="Q17" s="3">
        <f>AT16</f>
        <v>2.0000000000001137</v>
      </c>
      <c r="R17" s="3"/>
      <c r="S17" s="34"/>
      <c r="T17" s="17">
        <f>T16-INT(T16)</f>
        <v>0.2799999999999998</v>
      </c>
      <c r="U17" s="17">
        <f>T17*100</f>
        <v>27.99999999999998</v>
      </c>
      <c r="V17" s="17">
        <f>V7</f>
        <v>6</v>
      </c>
      <c r="W17" s="17" t="s">
        <v>0</v>
      </c>
      <c r="X17" s="17">
        <f>INT(T17/V17)</f>
        <v>0</v>
      </c>
      <c r="Y17" s="17">
        <f>T17-V17*X17</f>
        <v>0.2799999999999998</v>
      </c>
      <c r="Z17" s="17">
        <f>T17</f>
        <v>0.2799999999999998</v>
      </c>
      <c r="AA17" s="17">
        <f>AA9</f>
        <v>0</v>
      </c>
      <c r="AB17" s="17">
        <f>AB9</f>
        <v>0</v>
      </c>
      <c r="AC17" s="17">
        <f>AC9</f>
        <v>0</v>
      </c>
      <c r="AD17" s="17">
        <f>AD9</f>
        <v>0</v>
      </c>
      <c r="AE17" s="17">
        <f>AE9</f>
        <v>0</v>
      </c>
      <c r="AF17" s="17"/>
      <c r="AG17" s="17"/>
      <c r="AH17" s="17">
        <f>AH7</f>
        <v>872.0000000000001</v>
      </c>
      <c r="AI17" s="17"/>
      <c r="AJ17" s="17">
        <f>AJ7</f>
        <v>25</v>
      </c>
      <c r="AK17" s="17" t="str">
        <f>W17</f>
        <v>　</v>
      </c>
      <c r="AL17" s="17">
        <f>INT(AH17/AJ17)</f>
        <v>34</v>
      </c>
      <c r="AM17" s="17">
        <f>AH17-AJ17*AL17</f>
        <v>22.000000000000114</v>
      </c>
      <c r="AN17" s="17"/>
      <c r="AO17" s="17">
        <f>INT(AO16/10)</f>
        <v>7</v>
      </c>
      <c r="AP17" s="17">
        <f>AN15-AN16*100-AO17*10</f>
        <v>2.0000000000001137</v>
      </c>
      <c r="AQ17" s="17"/>
      <c r="AR17" s="17"/>
      <c r="AS17" s="17"/>
      <c r="AT17" s="17">
        <f>(AS16*10+AT16)/10</f>
        <v>2.2000000000000113</v>
      </c>
      <c r="AU17" s="17"/>
      <c r="AV17" s="17"/>
    </row>
    <row r="18" spans="1:48" ht="23.25">
      <c r="A18" s="7"/>
      <c r="B18" s="51" t="s">
        <v>24</v>
      </c>
      <c r="C18" s="7"/>
      <c r="D18" s="55" t="str">
        <f>'文章題データ'!D1</f>
        <v>0.9kgのかばんに　0.3kgの本を入れると　重さは何kgになりますか。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34"/>
      <c r="T18" s="17">
        <f>INT(T17/10)*100</f>
        <v>0</v>
      </c>
      <c r="U18" s="17"/>
      <c r="V18" s="17"/>
      <c r="W18" s="17"/>
      <c r="X18" s="17">
        <f>INT(X17/10)</f>
        <v>0</v>
      </c>
      <c r="Y18" s="17">
        <f>X17-Y17</f>
        <v>-0.2799999999999998</v>
      </c>
      <c r="Z18" s="17">
        <f>INT(Z17/100)</f>
        <v>0</v>
      </c>
      <c r="AA18" s="17">
        <f>Z17-Z18*100</f>
        <v>0.2799999999999998</v>
      </c>
      <c r="AB18" s="17"/>
      <c r="AC18" s="17"/>
      <c r="AD18" s="17"/>
      <c r="AE18" s="17"/>
      <c r="AF18" s="17"/>
      <c r="AG18" s="17"/>
      <c r="AH18" s="17">
        <f>INT(AH17/10)</f>
        <v>87</v>
      </c>
      <c r="AI18" s="17"/>
      <c r="AJ18" s="17"/>
      <c r="AK18" s="17"/>
      <c r="AL18" s="17">
        <f>INT(AL17/10)</f>
        <v>3</v>
      </c>
      <c r="AM18" s="17">
        <f>AL17-AM17</f>
        <v>11.999999999999886</v>
      </c>
      <c r="AN18" s="17">
        <f>AN15-AL19*10</f>
        <v>122.00000000000011</v>
      </c>
      <c r="AO18" s="17">
        <f>INT(AN18/AJ17)</f>
        <v>4</v>
      </c>
      <c r="AP18" s="17">
        <f>AO18*AJ17</f>
        <v>100</v>
      </c>
      <c r="AQ18" s="17"/>
      <c r="AR18" s="17"/>
      <c r="AS18" s="17"/>
      <c r="AT18" s="17"/>
      <c r="AU18" s="17"/>
      <c r="AV18" s="17"/>
    </row>
    <row r="19" spans="4:48" ht="15"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34"/>
      <c r="T19" s="17">
        <f>T18-X19</f>
        <v>0</v>
      </c>
      <c r="U19" s="17"/>
      <c r="V19" s="17"/>
      <c r="W19" s="17"/>
      <c r="X19" s="17">
        <f>X18*V17</f>
        <v>0</v>
      </c>
      <c r="Y19" s="17"/>
      <c r="Z19" s="17"/>
      <c r="AA19" s="17">
        <f>INT(AA18/10)</f>
        <v>0</v>
      </c>
      <c r="AB19" s="17">
        <f>Z17-Z18*100-AA19*10</f>
        <v>0.2799999999999998</v>
      </c>
      <c r="AC19" s="17"/>
      <c r="AD19" s="17"/>
      <c r="AE19" s="17"/>
      <c r="AF19" s="17"/>
      <c r="AG19" s="17"/>
      <c r="AH19" s="17">
        <f>AH18-AL19</f>
        <v>12</v>
      </c>
      <c r="AI19" s="17"/>
      <c r="AJ19" s="17"/>
      <c r="AK19" s="17"/>
      <c r="AL19" s="17">
        <f>AL18*AJ17</f>
        <v>75</v>
      </c>
      <c r="AM19" s="17"/>
      <c r="AN19" s="50">
        <f>INT(AN18/100)</f>
        <v>1</v>
      </c>
      <c r="AO19" s="50"/>
      <c r="AP19" s="17">
        <f>INT(AP18/100)</f>
        <v>1</v>
      </c>
      <c r="AQ19" s="17">
        <f>INT((AP18-AP19*100)/10)</f>
        <v>0</v>
      </c>
      <c r="AR19" s="17"/>
      <c r="AS19" s="17"/>
      <c r="AT19" s="17"/>
      <c r="AU19" s="17"/>
      <c r="AV19" s="17"/>
    </row>
    <row r="20" spans="4:48" ht="23.25">
      <c r="D20" s="57" t="str">
        <f>'文章題データ'!E1</f>
        <v>式　0.9+0.3＝1.2　　答え　1.2kg</v>
      </c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34"/>
      <c r="T20" s="17">
        <f>INT(T19/10)</f>
        <v>0</v>
      </c>
      <c r="U20" s="17"/>
      <c r="V20" s="17">
        <f>T19-T20*10</f>
        <v>0</v>
      </c>
      <c r="W20" s="17"/>
      <c r="X20" s="17">
        <f>INT(X19/10)</f>
        <v>0</v>
      </c>
      <c r="Y20" s="17">
        <f>X19-X20*10</f>
        <v>0</v>
      </c>
      <c r="Z20" s="17">
        <f>Z17-X19*10</f>
        <v>0.2799999999999998</v>
      </c>
      <c r="AA20" s="17">
        <f>INT(Z20/V17)</f>
        <v>0</v>
      </c>
      <c r="AB20" s="17">
        <f>AA20*V17</f>
        <v>0</v>
      </c>
      <c r="AC20" s="17"/>
      <c r="AD20" s="17"/>
      <c r="AE20" s="17">
        <f>Z20-AB20</f>
        <v>0.2799999999999998</v>
      </c>
      <c r="AF20" s="17"/>
      <c r="AG20" s="17"/>
      <c r="AH20" s="17">
        <f>INT(AH19/10)</f>
        <v>1</v>
      </c>
      <c r="AI20" s="17"/>
      <c r="AJ20" s="17">
        <f>AH19-AH20*10</f>
        <v>2</v>
      </c>
      <c r="AK20" s="17"/>
      <c r="AL20" s="17">
        <f>INT(AL19/10)</f>
        <v>7</v>
      </c>
      <c r="AM20" s="17">
        <f>AL19-AL20*10</f>
        <v>5</v>
      </c>
      <c r="AN20" s="17">
        <f>AN18-AN19*100</f>
        <v>22.000000000000114</v>
      </c>
      <c r="AO20" s="17">
        <f>INT(AN20/10)</f>
        <v>2</v>
      </c>
      <c r="AP20" s="17"/>
      <c r="AQ20" s="17"/>
      <c r="AR20" s="17"/>
      <c r="AS20" s="17"/>
      <c r="AT20" s="17"/>
      <c r="AU20" s="17"/>
      <c r="AV20" s="17"/>
    </row>
    <row r="21" spans="19:48" ht="15">
      <c r="S21" s="34"/>
      <c r="T21" s="50"/>
      <c r="U21" s="50"/>
      <c r="V21" s="50"/>
      <c r="W21" s="50"/>
      <c r="X21" s="50"/>
      <c r="Y21" s="50"/>
      <c r="Z21" s="50"/>
      <c r="AA21" s="50"/>
      <c r="AB21" s="17">
        <f>INT(AB20/100)</f>
        <v>0</v>
      </c>
      <c r="AC21" s="17">
        <f>INT((AB20-AB21*100)/10)</f>
        <v>0</v>
      </c>
      <c r="AD21" s="17">
        <f>AB20-AB21*100-AC21*10</f>
        <v>0</v>
      </c>
      <c r="AE21" s="17">
        <f>INT(AE20/10)</f>
        <v>0</v>
      </c>
      <c r="AF21" s="17">
        <f>AE20-AE21*10</f>
        <v>0.2799999999999998</v>
      </c>
      <c r="AG21" s="17"/>
      <c r="AH21" s="50"/>
      <c r="AI21" s="50"/>
      <c r="AJ21" s="50"/>
      <c r="AK21" s="50"/>
      <c r="AL21" s="50"/>
      <c r="AM21" s="50"/>
      <c r="AN21" s="17"/>
      <c r="AO21" s="17">
        <f>AN20-10*AO20</f>
        <v>2.0000000000001137</v>
      </c>
      <c r="AP21" s="17"/>
      <c r="AQ21" s="17"/>
      <c r="AR21" s="17"/>
      <c r="AS21" s="17"/>
      <c r="AT21" s="17"/>
      <c r="AU21" s="17"/>
      <c r="AV21" s="17"/>
    </row>
    <row r="22" spans="20:48" ht="15">
      <c r="T22" s="50"/>
      <c r="U22" s="50"/>
      <c r="V22" s="50"/>
      <c r="W22" s="50"/>
      <c r="X22" s="50"/>
      <c r="Y22" s="50"/>
      <c r="Z22" s="50"/>
      <c r="AA22" s="50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>
        <f>AL17/10</f>
        <v>3.4</v>
      </c>
      <c r="AM22" s="17"/>
      <c r="AN22" s="17"/>
      <c r="AO22" s="17"/>
      <c r="AP22" s="17"/>
      <c r="AQ22" s="17"/>
      <c r="AR22" s="17"/>
      <c r="AS22" s="17"/>
      <c r="AT22" s="17"/>
      <c r="AU22" s="17"/>
      <c r="AV22" s="17"/>
    </row>
    <row r="23" spans="19:48" ht="15">
      <c r="S23" s="6"/>
      <c r="T23" s="50"/>
      <c r="U23" s="50"/>
      <c r="V23" s="50"/>
      <c r="W23" s="50"/>
      <c r="X23" s="50"/>
      <c r="Y23" s="50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</row>
  </sheetData>
  <sheetProtection/>
  <mergeCells count="2">
    <mergeCell ref="D18:R19"/>
    <mergeCell ref="D20:R20"/>
  </mergeCells>
  <conditionalFormatting sqref="O16">
    <cfRule type="cellIs" priority="4" dxfId="4" operator="equal" stopIfTrue="1">
      <formula>0</formula>
    </cfRule>
  </conditionalFormatting>
  <conditionalFormatting sqref="D17">
    <cfRule type="cellIs" priority="3" dxfId="4" operator="equal" stopIfTrue="1">
      <formula>0</formula>
    </cfRule>
  </conditionalFormatting>
  <conditionalFormatting sqref="O15">
    <cfRule type="cellIs" priority="2" dxfId="4" operator="equal" stopIfTrue="1">
      <formula>0</formula>
    </cfRule>
  </conditionalFormatting>
  <conditionalFormatting sqref="P17">
    <cfRule type="cellIs" priority="1" dxfId="4" operator="equal" stopIfTrue="1">
      <formula>0</formula>
    </cfRule>
  </conditionalFormatting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S26"/>
  <sheetViews>
    <sheetView showGridLines="0" view="pageBreakPreview" zoomScaleSheetLayoutView="100" zoomScalePageLayoutView="0" workbookViewId="0" topLeftCell="A13">
      <selection activeCell="U18" sqref="U18"/>
    </sheetView>
  </sheetViews>
  <sheetFormatPr defaultColWidth="9.140625" defaultRowHeight="15"/>
  <cols>
    <col min="1" max="1" width="4.140625" style="0" customWidth="1"/>
    <col min="2" max="2" width="4.421875" style="0" customWidth="1"/>
    <col min="3" max="3" width="6.140625" style="0" customWidth="1"/>
    <col min="4" max="5" width="5.00390625" style="0" customWidth="1"/>
    <col min="6" max="6" width="2.421875" style="0" customWidth="1"/>
    <col min="7" max="7" width="0.71875" style="0" customWidth="1"/>
    <col min="8" max="8" width="2.421875" style="0" customWidth="1"/>
    <col min="9" max="11" width="0.71875" style="0" customWidth="1"/>
    <col min="12" max="12" width="2.57421875" style="0" customWidth="1"/>
    <col min="13" max="13" width="0.5625" style="0" customWidth="1"/>
    <col min="14" max="14" width="8.421875" style="0" customWidth="1"/>
    <col min="15" max="15" width="4.7109375" style="0" customWidth="1"/>
    <col min="16" max="16" width="5.00390625" style="0" customWidth="1"/>
    <col min="17" max="17" width="7.00390625" style="0" customWidth="1"/>
    <col min="18" max="18" width="5.00390625" style="0" customWidth="1"/>
    <col min="19" max="19" width="6.421875" style="0" customWidth="1"/>
  </cols>
  <sheetData>
    <row r="2" ht="23.25" customHeight="1"/>
    <row r="3" spans="2:6" ht="33.75" customHeight="1">
      <c r="B3" t="s">
        <v>10</v>
      </c>
      <c r="F3" t="s">
        <v>4</v>
      </c>
    </row>
    <row r="4" spans="2:19" ht="23.25" customHeight="1">
      <c r="B4" t="s">
        <v>23</v>
      </c>
      <c r="S4" s="31"/>
    </row>
    <row r="5" ht="23.25" customHeight="1">
      <c r="S5" s="31"/>
    </row>
    <row r="6" spans="2:19" ht="33.75" customHeight="1">
      <c r="B6" t="s">
        <v>21</v>
      </c>
      <c r="C6" s="18" t="str">
        <f>'問題作成＋答え印刷'!T4&amp;'問題作成＋答え印刷'!U4&amp;'問題作成＋答え印刷'!V4</f>
        <v>8.45+2.9</v>
      </c>
      <c r="D6" s="11"/>
      <c r="E6" s="11"/>
      <c r="F6" s="1"/>
      <c r="N6" t="s">
        <v>22</v>
      </c>
      <c r="O6" s="18" t="str">
        <f>'問題作成＋答え印刷'!AH4&amp;'問題作成＋答え印刷'!AI4&amp;'問題作成＋答え印刷'!AJ4</f>
        <v>8.45-2.9</v>
      </c>
      <c r="S6" s="31"/>
    </row>
    <row r="7" spans="3:19" ht="33.75" customHeight="1">
      <c r="C7" s="18"/>
      <c r="D7" s="11"/>
      <c r="E7" s="11"/>
      <c r="F7" s="1"/>
      <c r="S7" s="31"/>
    </row>
    <row r="8" spans="2:19" ht="28.5" customHeight="1">
      <c r="B8" s="12" t="s">
        <v>19</v>
      </c>
      <c r="C8" s="13" t="str">
        <f>'問題作成＋答え印刷'!C6</f>
        <v>8.</v>
      </c>
      <c r="D8" s="13">
        <f>'問題作成＋答え印刷'!D6</f>
        <v>4</v>
      </c>
      <c r="E8" s="13">
        <f>'問題作成＋答え印刷'!E6</f>
        <v>4.999999999999886</v>
      </c>
      <c r="N8" s="12"/>
      <c r="O8" s="13" t="str">
        <f>'問題作成＋答え印刷'!O6</f>
        <v>8.</v>
      </c>
      <c r="P8" s="13">
        <f>'問題作成＋答え印刷'!P6</f>
        <v>4</v>
      </c>
      <c r="Q8" s="13">
        <f>'問題作成＋答え印刷'!Q6</f>
        <v>4.999999999999886</v>
      </c>
      <c r="R8" s="13"/>
      <c r="S8" s="30" t="s">
        <v>1</v>
      </c>
    </row>
    <row r="9" spans="2:19" ht="28.5" customHeight="1" thickBot="1">
      <c r="B9" s="13" t="str">
        <f>'問題作成＋答え印刷'!B7</f>
        <v>+</v>
      </c>
      <c r="C9" s="13"/>
      <c r="D9" s="13"/>
      <c r="E9" s="13" t="str">
        <f>'問題作成＋答え印刷'!E7</f>
        <v>　</v>
      </c>
      <c r="N9" s="13" t="str">
        <f>'問題作成＋答え印刷'!N7</f>
        <v>ー</v>
      </c>
      <c r="O9" s="13"/>
      <c r="P9" s="13"/>
      <c r="Q9" s="13"/>
      <c r="R9" s="13"/>
      <c r="S9" s="30" t="s">
        <v>3</v>
      </c>
    </row>
    <row r="10" spans="2:18" ht="28.5" customHeight="1">
      <c r="B10" s="2"/>
      <c r="C10" s="2"/>
      <c r="D10" s="2"/>
      <c r="E10" s="2"/>
      <c r="N10" s="2"/>
      <c r="O10" s="2"/>
      <c r="P10" s="2"/>
      <c r="Q10" s="2"/>
      <c r="R10" s="33"/>
    </row>
    <row r="11" ht="18" customHeight="1"/>
    <row r="12" ht="10.5" customHeight="1"/>
    <row r="13" ht="10.5" customHeight="1"/>
    <row r="14" spans="2:18" ht="39.75">
      <c r="B14" s="12" t="s">
        <v>3</v>
      </c>
      <c r="C14" s="13" t="str">
        <f>'問題作成＋答え印刷'!T5&amp;'問題作成＋答え印刷'!U5&amp;'問題作成＋答え印刷'!V5</f>
        <v>3.8×0.6</v>
      </c>
      <c r="N14" s="12" t="s">
        <v>5</v>
      </c>
      <c r="O14" s="59" t="str">
        <f>'問題作成＋答え印刷'!AH5&amp;'問題作成＋答え印刷'!AI5&amp;'問題作成＋答え印刷'!AJ5</f>
        <v>8.72÷2.5</v>
      </c>
      <c r="P14" s="59"/>
      <c r="Q14" s="59"/>
      <c r="R14" s="59"/>
    </row>
    <row r="15" spans="2:18" ht="32.25" thickBot="1">
      <c r="B15" s="12"/>
      <c r="N15" s="12"/>
      <c r="P15" s="3"/>
      <c r="Q15" s="5"/>
      <c r="R15" s="5"/>
    </row>
    <row r="16" spans="3:18" ht="39.75" customHeight="1">
      <c r="C16" s="13"/>
      <c r="D16" s="13" t="str">
        <f>'問題作成＋答え印刷'!D13</f>
        <v>3.</v>
      </c>
      <c r="E16" s="13">
        <f>'問題作成＋答え印刷'!E13</f>
        <v>7.999999999999998</v>
      </c>
      <c r="N16" s="8">
        <f>'問題作成＋答え印刷'!N13</f>
        <v>2.5</v>
      </c>
      <c r="O16" s="58">
        <f>'問題作成＋答え印刷'!AH5</f>
        <v>8.72</v>
      </c>
      <c r="P16" s="58"/>
      <c r="Q16" s="58"/>
      <c r="R16" s="8"/>
    </row>
    <row r="17" spans="2:18" ht="34.5" customHeight="1" thickBot="1">
      <c r="B17" s="14" t="s">
        <v>6</v>
      </c>
      <c r="C17" s="13"/>
      <c r="D17" s="13"/>
      <c r="E17" s="13"/>
      <c r="R17" s="3"/>
    </row>
    <row r="18" spans="2:18" ht="39.75">
      <c r="B18" s="2"/>
      <c r="C18" s="2"/>
      <c r="D18" s="2"/>
      <c r="E18" s="2"/>
      <c r="R18" s="33"/>
    </row>
    <row r="19" spans="1:18" ht="18.75">
      <c r="A19" t="s">
        <v>33</v>
      </c>
      <c r="C19" s="60" t="str">
        <f>'文章題データ'!D1</f>
        <v>0.9kgのかばんに　0.3kgの本を入れると　重さは何kgになりますか。</v>
      </c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</row>
    <row r="20" spans="3:18" ht="18.75"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</row>
    <row r="21" spans="1:18" ht="18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</row>
    <row r="26" ht="18.75">
      <c r="S26" s="6"/>
    </row>
  </sheetData>
  <sheetProtection/>
  <mergeCells count="3">
    <mergeCell ref="O16:Q16"/>
    <mergeCell ref="O14:R14"/>
    <mergeCell ref="C19:R20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4"/>
  <sheetViews>
    <sheetView zoomScalePageLayoutView="0" workbookViewId="0" topLeftCell="A1">
      <selection activeCell="B1" sqref="B1:B4"/>
    </sheetView>
  </sheetViews>
  <sheetFormatPr defaultColWidth="9.140625" defaultRowHeight="15"/>
  <cols>
    <col min="1" max="1" width="9.00390625" style="52" customWidth="1"/>
    <col min="2" max="2" width="41.28125" style="52" customWidth="1"/>
    <col min="3" max="3" width="28.421875" style="52" customWidth="1"/>
    <col min="4" max="4" width="62.00390625" style="52" customWidth="1"/>
    <col min="5" max="5" width="14.8515625" style="52" customWidth="1"/>
    <col min="6" max="16384" width="9.00390625" style="52" customWidth="1"/>
  </cols>
  <sheetData>
    <row r="1" spans="2:6" ht="18.75">
      <c r="B1" t="s">
        <v>25</v>
      </c>
      <c r="C1" s="54" t="s">
        <v>28</v>
      </c>
      <c r="D1" s="53" t="str">
        <f>INDEX($B$1:$B$4,RANK(INDEX($F$1:$F$4,ROW(B1)),$F$1:$F$4))</f>
        <v>0.9kgのかばんに　0.3kgの本を入れると　重さは何kgになりますか。</v>
      </c>
      <c r="E1" s="53" t="str">
        <f>INDEX($C$1:$C$4,RANK(INDEX($F$1:$F$4,ROW(E1)),$F$1:$F$4))</f>
        <v>式　0.9+0.3＝1.2　　答え　1.2kg</v>
      </c>
      <c r="F1" s="52">
        <f ca="1">G1/(I1+0.1)+RAND()/100</f>
        <v>0.0007836276379982376</v>
      </c>
    </row>
    <row r="2" spans="2:6" ht="18.75">
      <c r="B2" t="s">
        <v>26</v>
      </c>
      <c r="C2" s="52" t="s">
        <v>27</v>
      </c>
      <c r="D2" s="53" t="str">
        <f>INDEX($B$1:$B$4,RANK(INDEX($F$1:$F$4,ROW(B2)),$F$1:$F$4))</f>
        <v>長さ1.5mの鉄のぼうの重さをはかると、2.1kgありました。この鉄のぼう１ｍの重さは何kgですか。</v>
      </c>
      <c r="E2" s="53" t="str">
        <f>INDEX($C$1:$C$4,RANK(INDEX($F$1:$F$4,ROW(E2)),$F$1:$F$4))</f>
        <v>式　2.1÷1.5=1.4　答え　1.4kg</v>
      </c>
      <c r="F2" s="52">
        <f ca="1">G2/(I2+0.1)+RAND()/100</f>
        <v>0.005844857251068291</v>
      </c>
    </row>
    <row r="3" spans="2:6" ht="13.5">
      <c r="B3" s="52" t="s">
        <v>29</v>
      </c>
      <c r="C3" s="52" t="s">
        <v>30</v>
      </c>
      <c r="D3" s="53" t="str">
        <f>INDEX($B$1:$B$4,RANK(INDEX($F$1:$F$4,ROW(B3)),$F$1:$F$4))</f>
        <v>１ｍの重さが1.5kgの鉄のぼうがあります。この鉄のぼう0.6ｍの重さは何kｇですか。</v>
      </c>
      <c r="E3" s="53" t="str">
        <f>INDEX($C$1:$C$4,RANK(INDEX($F$1:$F$4,ROW(E3)),$F$1:$F$4))</f>
        <v>式　1.5×0.6＝0.9　答え　0.9kg</v>
      </c>
      <c r="F3" s="52">
        <f ca="1">G3/(I3+0.1)+RAND()/100</f>
        <v>0.00919467169639724</v>
      </c>
    </row>
    <row r="4" spans="2:6" ht="13.5">
      <c r="B4" s="52" t="s">
        <v>31</v>
      </c>
      <c r="C4" s="52" t="s">
        <v>32</v>
      </c>
      <c r="D4" s="53" t="str">
        <f>INDEX($B$1:$B$4,RANK(INDEX($F$1:$F$4,ROW(B4)),$F$1:$F$4))</f>
        <v>0.2gのかごにみかんを入れてはかると1.4kgありました。みかんの重さは何kgですか。</v>
      </c>
      <c r="E4" s="53" t="str">
        <f>INDEX($C$1:$C$4,RANK(INDEX($F$1:$F$4,ROW(E4)),$F$1:$F$4))</f>
        <v>式　1.4-1.2＝0.2　　答え　1.2kg</v>
      </c>
      <c r="F4" s="52">
        <f ca="1">G4/(I4+0.1)+RAND()/100</f>
        <v>0.0015826758644509364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yoshihiko</dc:creator>
  <cp:keywords/>
  <dc:description/>
  <cp:lastModifiedBy>yoshihiko</cp:lastModifiedBy>
  <cp:lastPrinted>2017-12-23T19:44:19Z</cp:lastPrinted>
  <dcterms:created xsi:type="dcterms:W3CDTF">2017-12-16T12:46:42Z</dcterms:created>
  <dcterms:modified xsi:type="dcterms:W3CDTF">2019-07-21T00:44:48Z</dcterms:modified>
  <cp:category/>
  <cp:version/>
  <cp:contentType/>
  <cp:contentStatus/>
</cp:coreProperties>
</file>